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mjwperry/Library/CloudStorage/GoogleDrive-mjwperry@gmail.com/My Drive/Morgan Business/The Perry Group/Morgan Perry Real Estate/Equity Leverage Potential Buyers/"/>
    </mc:Choice>
  </mc:AlternateContent>
  <xr:revisionPtr revIDLastSave="0" documentId="13_ncr:1_{4EEF42D0-305F-714E-BA4D-71BCCFF6226E}" xr6:coauthVersionLast="47" xr6:coauthVersionMax="47" xr10:uidLastSave="{00000000-0000-0000-0000-000000000000}"/>
  <bookViews>
    <workbookView xWindow="0" yWindow="500" windowWidth="28800" windowHeight="17500" xr2:uid="{1FA983D5-893D-8440-8686-136EAEB51DB8}"/>
  </bookViews>
  <sheets>
    <sheet name="Sheet1" sheetId="1" r:id="rId1"/>
    <sheet name="Equity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10" i="1" l="1"/>
  <c r="F7" i="1"/>
  <c r="G7" i="1" s="1"/>
  <c r="F8" i="1"/>
  <c r="G8" i="1" s="1"/>
  <c r="I8" i="1"/>
  <c r="I9" i="1"/>
  <c r="I11" i="1"/>
  <c r="I12" i="1"/>
  <c r="I13" i="1"/>
  <c r="I14" i="1"/>
  <c r="I15" i="1"/>
  <c r="I16" i="1"/>
  <c r="H9" i="1"/>
  <c r="H10" i="1"/>
  <c r="F11" i="1"/>
  <c r="G11" i="1" s="1"/>
  <c r="F12" i="1"/>
  <c r="G12" i="1" s="1"/>
  <c r="F13" i="1"/>
  <c r="G13" i="1" s="1"/>
  <c r="F14" i="1"/>
  <c r="G14" i="1" s="1"/>
  <c r="H15" i="1"/>
  <c r="H16" i="1"/>
  <c r="H12" i="1"/>
  <c r="B1" i="2"/>
  <c r="D17" i="1"/>
  <c r="F9" i="1" l="1"/>
  <c r="G9" i="1" s="1"/>
  <c r="F16" i="1"/>
  <c r="G16" i="1" s="1"/>
  <c r="H13" i="1"/>
  <c r="J13" i="1" s="1"/>
  <c r="H7" i="1"/>
  <c r="J7" i="1" s="1"/>
  <c r="F10" i="1"/>
  <c r="G10" i="1" s="1"/>
  <c r="H11" i="1"/>
  <c r="J11" i="1" s="1"/>
  <c r="H14" i="1"/>
  <c r="J14" i="1" s="1"/>
  <c r="J16" i="1"/>
  <c r="H8" i="1"/>
  <c r="F15" i="1"/>
  <c r="G15" i="1" s="1"/>
  <c r="E17" i="1"/>
  <c r="F17" i="1" s="1"/>
  <c r="G17" i="1" s="1"/>
  <c r="J12" i="1"/>
  <c r="J10" i="1"/>
  <c r="J15" i="1"/>
  <c r="J9" i="1"/>
  <c r="H17" i="1" l="1"/>
  <c r="J8" i="1"/>
  <c r="J17" i="1" s="1"/>
  <c r="K24" i="1" l="1"/>
  <c r="K25" i="1"/>
  <c r="K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7" authorId="0" shapeId="0" xr:uid="{8FE614BE-098B-6C4F-9E6E-F77489ED9718}">
      <text>
        <r>
          <rPr>
            <b/>
            <sz val="10"/>
            <color rgb="FF000000"/>
            <rFont val="Tahoma"/>
            <family val="2"/>
          </rPr>
          <t>Is this an existing property that you live in? a rental or new build? - if you plan on moving and renting out your existing house then you need to mark your exisiting house as 'Rental'. If you plan on selling and re purchasing then keep it as 'Exisiting/Owner Ocupied'.</t>
        </r>
      </text>
    </comment>
    <comment ref="D7" authorId="0" shapeId="0" xr:uid="{883D1F4C-303D-CD49-87B4-209D1D342EF5}">
      <text>
        <r>
          <rPr>
            <b/>
            <sz val="10"/>
            <color rgb="FF000000"/>
            <rFont val="Tahoma"/>
            <family val="2"/>
          </rPr>
          <t>The current value of the property.</t>
        </r>
      </text>
    </comment>
    <comment ref="E7" authorId="0" shapeId="0" xr:uid="{1B2D3642-9E2C-3341-9F19-7BC1C3360970}">
      <text>
        <r>
          <rPr>
            <b/>
            <sz val="12"/>
            <color rgb="FF000000"/>
            <rFont val="Tahoma"/>
            <family val="2"/>
          </rPr>
          <t>This is the outstanding amount you owe the bank.</t>
        </r>
        <r>
          <rPr>
            <sz val="10"/>
            <color rgb="FF000000"/>
            <rFont val="Tahoma"/>
            <family val="2"/>
          </rPr>
          <t xml:space="preserve">
</t>
        </r>
      </text>
    </comment>
    <comment ref="F7" authorId="0" shapeId="0" xr:uid="{8C4695D0-CB86-AB46-9BEC-F543666EF6A9}">
      <text>
        <r>
          <rPr>
            <b/>
            <sz val="10"/>
            <color rgb="FF000000"/>
            <rFont val="Tahoma"/>
            <family val="2"/>
          </rPr>
          <t>Loan to value ratio e.g. what % the bank owns in relation to the current market value of the property</t>
        </r>
        <r>
          <rPr>
            <sz val="10"/>
            <color rgb="FF000000"/>
            <rFont val="Tahoma"/>
            <family val="2"/>
          </rPr>
          <t xml:space="preserve">
</t>
        </r>
      </text>
    </comment>
    <comment ref="G7" authorId="0" shapeId="0" xr:uid="{848849E2-34E9-654F-930E-4573E7299AB1}">
      <text>
        <r>
          <rPr>
            <b/>
            <sz val="10"/>
            <color rgb="FF000000"/>
            <rFont val="Tahoma"/>
            <family val="2"/>
          </rPr>
          <t>The % of the property you own</t>
        </r>
        <r>
          <rPr>
            <sz val="10"/>
            <color rgb="FF000000"/>
            <rFont val="Tahoma"/>
            <family val="2"/>
          </rPr>
          <t xml:space="preserve">
</t>
        </r>
      </text>
    </comment>
    <comment ref="H7" authorId="0" shapeId="0" xr:uid="{73EF8CE9-D3B1-AF49-A159-6731085AD347}">
      <text>
        <r>
          <rPr>
            <b/>
            <sz val="12"/>
            <color rgb="FF000000"/>
            <rFont val="Tahoma"/>
            <family val="2"/>
          </rPr>
          <t>This is the equity in your home which is the value of your home less the mortgage outstanding</t>
        </r>
        <r>
          <rPr>
            <sz val="12"/>
            <color rgb="FF000000"/>
            <rFont val="Tahoma"/>
            <family val="2"/>
          </rPr>
          <t xml:space="preserve">
</t>
        </r>
      </text>
    </comment>
    <comment ref="I7" authorId="0" shapeId="0" xr:uid="{A15FB645-5049-7A41-AFC0-F09A041DE6EB}">
      <text>
        <r>
          <rPr>
            <b/>
            <sz val="12"/>
            <color rgb="FF000000"/>
            <rFont val="Calibri"/>
            <family val="2"/>
          </rPr>
          <t>This is the % of equity the bank requires you to keep in the property</t>
        </r>
        <r>
          <rPr>
            <sz val="12"/>
            <color rgb="FF000000"/>
            <rFont val="Calibri"/>
            <family val="2"/>
          </rPr>
          <t xml:space="preserve">
</t>
        </r>
      </text>
    </comment>
    <comment ref="J7" authorId="0" shapeId="0" xr:uid="{8A3BC812-46DB-9F4A-997F-51D47E76F5A0}">
      <text>
        <r>
          <rPr>
            <b/>
            <sz val="12"/>
            <color rgb="FF000000"/>
            <rFont val="Calibri"/>
            <family val="2"/>
          </rPr>
          <t>This is your useable equity, e.g. your equity less the equity the bank requires you to keep in the property</t>
        </r>
        <r>
          <rPr>
            <sz val="12"/>
            <color rgb="FF000000"/>
            <rFont val="Calibri"/>
            <family val="2"/>
          </rPr>
          <t xml:space="preserve">
</t>
        </r>
      </text>
    </comment>
    <comment ref="J17" authorId="0" shapeId="0" xr:uid="{BABA4B15-3DF6-564D-9A04-841046F1FC4F}">
      <text>
        <r>
          <rPr>
            <b/>
            <sz val="10"/>
            <color rgb="FF000000"/>
            <rFont val="Tahoma"/>
            <family val="2"/>
          </rPr>
          <t>Your total useable equity</t>
        </r>
        <r>
          <rPr>
            <sz val="10"/>
            <color rgb="FF000000"/>
            <rFont val="Tahoma"/>
            <family val="2"/>
          </rPr>
          <t xml:space="preserve">
</t>
        </r>
      </text>
    </comment>
  </commentList>
</comments>
</file>

<file path=xl/sharedStrings.xml><?xml version="1.0" encoding="utf-8"?>
<sst xmlns="http://schemas.openxmlformats.org/spreadsheetml/2006/main" count="79" uniqueCount="73">
  <si>
    <t>House 1</t>
  </si>
  <si>
    <t>House 2</t>
  </si>
  <si>
    <t>House 3</t>
  </si>
  <si>
    <t>House 4</t>
  </si>
  <si>
    <t>House 5</t>
  </si>
  <si>
    <t>House 6</t>
  </si>
  <si>
    <t>House 7</t>
  </si>
  <si>
    <t>House 8</t>
  </si>
  <si>
    <t>House 9</t>
  </si>
  <si>
    <t>House 10</t>
  </si>
  <si>
    <t>Equity</t>
  </si>
  <si>
    <t>Equity &amp; Leveage Calculator</t>
  </si>
  <si>
    <t>House Type</t>
  </si>
  <si>
    <t>Total</t>
  </si>
  <si>
    <t>Useable Equity</t>
  </si>
  <si>
    <t>LVR %</t>
  </si>
  <si>
    <t>Existing/Owner Ocupied</t>
  </si>
  <si>
    <t>Rental</t>
  </si>
  <si>
    <t>New Build</t>
  </si>
  <si>
    <t>House</t>
  </si>
  <si>
    <t>User Filled Data</t>
  </si>
  <si>
    <t>Results</t>
  </si>
  <si>
    <t>Equity Required To Be Kept In Property</t>
  </si>
  <si>
    <t>Explainer</t>
  </si>
  <si>
    <t>OE %</t>
  </si>
  <si>
    <t>This is the loan to value ratio, e.g. what % the bank owns of the property</t>
  </si>
  <si>
    <t>Equity Required To Be Kept In The Property</t>
  </si>
  <si>
    <t>How To Use This Spreadsheet?</t>
  </si>
  <si>
    <t>Fill out everything in yellow</t>
  </si>
  <si>
    <t>Your total useable equity</t>
  </si>
  <si>
    <t>IMPORTANT NOTE</t>
  </si>
  <si>
    <t>Read the explainer below to unerstand what each column means</t>
  </si>
  <si>
    <t>The results are automatically produced in green</t>
  </si>
  <si>
    <r>
      <t xml:space="preserve">Is this an existing property that you live in? a rental or new build? - </t>
    </r>
    <r>
      <rPr>
        <sz val="12"/>
        <color rgb="FFFF0000"/>
        <rFont val="Calibri (Body)"/>
      </rPr>
      <t>if you plan on moving and renting out your existing house then you need to mark your exisiting house as 'Rental'</t>
    </r>
  </si>
  <si>
    <t>TOTAL USEABLE EQUITY</t>
  </si>
  <si>
    <t>Address (1)</t>
  </si>
  <si>
    <t>Total Useable Equity</t>
  </si>
  <si>
    <t>This is the total equity you can use to purchase another property.</t>
  </si>
  <si>
    <t>Potential Loan Borrowing Value</t>
  </si>
  <si>
    <t>Type</t>
  </si>
  <si>
    <t>Equity Required</t>
  </si>
  <si>
    <t>Value</t>
  </si>
  <si>
    <t>House Type (2)</t>
  </si>
  <si>
    <t>Value (3)</t>
  </si>
  <si>
    <t>Mortgage Outstanding (4)</t>
  </si>
  <si>
    <r>
      <t xml:space="preserve">This is the total useable equity you have to spend on another property. If this figure is $0.00 or a negative it means you are fully leveraged and/or require liquid cash to purchase. If this figure is a positive refer to the 'Potential Loan Borrowing Value'. </t>
    </r>
    <r>
      <rPr>
        <b/>
        <sz val="14"/>
        <color rgb="FFFF0000"/>
        <rFont val="Calibri (Body)"/>
      </rPr>
      <t>IMPORTANT - the 'Potential Loan Borrowing Value' doesn't take into account your servicability. I'd reccomend speaking to Ben Whitty at NZ Home Loans for this (find his details below).</t>
    </r>
  </si>
  <si>
    <t>Ben Whitty - NZ Home Loans</t>
  </si>
  <si>
    <t>Want help structuring your finances/mortgage(s) to better serve you, using equity to get ahead in life? Speak to Ben Whitty today. He's one of the best in the business!</t>
  </si>
  <si>
    <t>MORGAN PERRY</t>
  </si>
  <si>
    <t xml:space="preserve">Value </t>
  </si>
  <si>
    <t>The current market value of the property.</t>
  </si>
  <si>
    <t>Mortgage Outstanding</t>
  </si>
  <si>
    <t>The outstanding amount on the mortgage</t>
  </si>
  <si>
    <t>Loan To Value Ratio (LVR%)</t>
  </si>
  <si>
    <t>Owners Equity (OE%)</t>
  </si>
  <si>
    <t>This is the equity you own in the property (the inverse of LVR%)</t>
  </si>
  <si>
    <t>Depending on the 'house type', the bank requires you to keep a minimum % of equity in the property. This is to ensure the bank doesn't have all the risk!</t>
  </si>
  <si>
    <t>Disclosure Statement</t>
  </si>
  <si>
    <t xml:space="preserve">Even though my mother says I'm cool, this doesn't mean I'm a qualified finanicial advisor. Please use this spreadsheet in conjunction with specialised help from a registered mortgage/financial advisor. </t>
  </si>
  <si>
    <t>**the 'Potential Loan Borrowing Value' doesn't take into account your loan servicability</t>
  </si>
  <si>
    <t>027 413 1640</t>
  </si>
  <si>
    <t>Email</t>
  </si>
  <si>
    <t>ben.whitty@nzhomeloans.co.nz</t>
  </si>
  <si>
    <t>Number</t>
  </si>
  <si>
    <t>022 301 5350</t>
  </si>
  <si>
    <t>Website</t>
  </si>
  <si>
    <t>Click Here</t>
  </si>
  <si>
    <t>56 Aikmans Road</t>
  </si>
  <si>
    <t>Holiday Home</t>
  </si>
  <si>
    <t>Managing Director &amp; Licensed Salesperson</t>
  </si>
  <si>
    <t>morgan@wilsonperry.co.nz</t>
  </si>
  <si>
    <t>www.wilsonperry.co.nz</t>
  </si>
  <si>
    <t>Kind Regards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</si>
</sst>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x14ac:knownFonts="1">
    <font>
      <sz val="12"/>
      <color theme="1"/>
      <name val="Calibri"/>
      <family val="2"/>
      <scheme val="minor"/>
    </font>
    <font>
      <sz val="12"/>
      <color theme="1"/>
      <name val="Calibri"/>
      <family val="2"/>
      <scheme val="minor"/>
    </font>
    <font>
      <b/>
      <sz val="12"/>
      <color theme="1"/>
      <name val="Calibri"/>
      <family val="2"/>
      <scheme val="minor"/>
    </font>
    <font>
      <b/>
      <sz val="22"/>
      <color theme="1"/>
      <name val="Calibri"/>
      <family val="2"/>
      <scheme val="minor"/>
    </font>
    <font>
      <sz val="10"/>
      <color rgb="FF000000"/>
      <name val="Tahoma"/>
      <family val="2"/>
    </font>
    <font>
      <b/>
      <sz val="10"/>
      <color rgb="FF000000"/>
      <name val="Tahoma"/>
      <family val="2"/>
    </font>
    <font>
      <b/>
      <sz val="14"/>
      <color theme="1"/>
      <name val="Calibri"/>
      <family val="2"/>
      <scheme val="minor"/>
    </font>
    <font>
      <b/>
      <sz val="12"/>
      <color rgb="FF000000"/>
      <name val="Tahoma"/>
      <family val="2"/>
    </font>
    <font>
      <sz val="12"/>
      <color rgb="FF000000"/>
      <name val="Tahoma"/>
      <family val="2"/>
    </font>
    <font>
      <b/>
      <sz val="20"/>
      <color theme="1"/>
      <name val="Calibri"/>
      <family val="2"/>
      <scheme val="minor"/>
    </font>
    <font>
      <i/>
      <sz val="12"/>
      <color theme="1"/>
      <name val="Calibri"/>
      <family val="2"/>
      <scheme val="minor"/>
    </font>
    <font>
      <sz val="12"/>
      <color rgb="FFFF0000"/>
      <name val="Calibri"/>
      <family val="2"/>
      <scheme val="minor"/>
    </font>
    <font>
      <b/>
      <sz val="16"/>
      <color theme="1"/>
      <name val="Calibri"/>
      <family val="2"/>
      <scheme val="minor"/>
    </font>
    <font>
      <b/>
      <sz val="12"/>
      <color rgb="FF000000"/>
      <name val="Calibri"/>
      <family val="2"/>
    </font>
    <font>
      <sz val="12"/>
      <color rgb="FF000000"/>
      <name val="Calibri"/>
      <family val="2"/>
    </font>
    <font>
      <sz val="12"/>
      <color rgb="FFFF0000"/>
      <name val="Calibri (Body)"/>
    </font>
    <font>
      <u/>
      <sz val="12"/>
      <color theme="10"/>
      <name val="Calibri"/>
      <family val="2"/>
      <scheme val="minor"/>
    </font>
    <font>
      <b/>
      <sz val="14"/>
      <color rgb="FFFF0000"/>
      <name val="Calibri (Body)"/>
    </font>
    <font>
      <sz val="22"/>
      <color theme="1"/>
      <name val="Calibri"/>
      <family val="2"/>
      <scheme val="minor"/>
    </font>
    <font>
      <b/>
      <sz val="18"/>
      <color theme="1"/>
      <name val="Calibri"/>
      <family val="2"/>
      <scheme val="minor"/>
    </font>
    <font>
      <b/>
      <sz val="20"/>
      <color rgb="FFFF0000"/>
      <name val="Calibri"/>
      <family val="2"/>
      <scheme val="minor"/>
    </font>
    <font>
      <b/>
      <sz val="16"/>
      <color rgb="FF3F6858"/>
      <name val="Lato Black"/>
      <family val="2"/>
    </font>
    <font>
      <b/>
      <sz val="10"/>
      <color rgb="FF000000"/>
      <name val="Lato"/>
      <family val="2"/>
    </font>
    <font>
      <sz val="10"/>
      <color rgb="FF000000"/>
      <name val="Lato"/>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D579"/>
        <bgColor indexed="64"/>
      </patternFill>
    </fill>
    <fill>
      <patternFill patternType="solid">
        <fgColor rgb="FFFFC000"/>
        <bgColor indexed="64"/>
      </patternFill>
    </fill>
    <fill>
      <patternFill patternType="solid">
        <fgColor rgb="FF00B0F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138">
    <xf numFmtId="0" fontId="0" fillId="0" borderId="0" xfId="0"/>
    <xf numFmtId="9" fontId="0" fillId="0" borderId="1" xfId="1" applyFont="1" applyBorder="1" applyAlignment="1">
      <alignment horizontal="center"/>
    </xf>
    <xf numFmtId="164" fontId="0" fillId="2" borderId="1" xfId="0" applyNumberFormat="1" applyFill="1" applyBorder="1" applyAlignment="1">
      <alignment horizontal="center"/>
    </xf>
    <xf numFmtId="164" fontId="0" fillId="2" borderId="1" xfId="0" applyNumberFormat="1" applyFill="1" applyBorder="1"/>
    <xf numFmtId="0" fontId="10" fillId="0" borderId="13" xfId="0" applyFont="1" applyBorder="1"/>
    <xf numFmtId="0" fontId="0" fillId="0" borderId="14" xfId="0" applyBorder="1"/>
    <xf numFmtId="0" fontId="0" fillId="0" borderId="15" xfId="0" applyBorder="1"/>
    <xf numFmtId="0" fontId="10" fillId="0" borderId="13" xfId="0" applyFont="1" applyBorder="1" applyAlignment="1">
      <alignment wrapText="1"/>
    </xf>
    <xf numFmtId="0" fontId="0" fillId="0" borderId="14" xfId="0" applyBorder="1" applyAlignment="1">
      <alignment vertical="center"/>
    </xf>
    <xf numFmtId="164" fontId="12" fillId="4" borderId="12" xfId="0" applyNumberFormat="1" applyFont="1" applyFill="1" applyBorder="1" applyAlignment="1">
      <alignment horizontal="center"/>
    </xf>
    <xf numFmtId="164" fontId="0" fillId="2" borderId="2" xfId="0" applyNumberFormat="1" applyFill="1" applyBorder="1" applyAlignment="1">
      <alignment horizontal="center"/>
    </xf>
    <xf numFmtId="164" fontId="0" fillId="2" borderId="2" xfId="0" applyNumberFormat="1" applyFill="1" applyBorder="1"/>
    <xf numFmtId="0" fontId="2" fillId="0" borderId="25" xfId="0" applyFont="1" applyBorder="1"/>
    <xf numFmtId="164" fontId="2" fillId="0" borderId="25" xfId="0" applyNumberFormat="1" applyFont="1" applyBorder="1" applyAlignment="1">
      <alignment horizontal="center"/>
    </xf>
    <xf numFmtId="164" fontId="0" fillId="2" borderId="26" xfId="0" applyNumberFormat="1" applyFill="1" applyBorder="1" applyAlignment="1">
      <alignment horizontal="left"/>
    </xf>
    <xf numFmtId="164" fontId="0" fillId="2" borderId="26" xfId="0" applyNumberFormat="1" applyFill="1" applyBorder="1" applyAlignment="1">
      <alignment horizontal="center"/>
    </xf>
    <xf numFmtId="164" fontId="0" fillId="2" borderId="27" xfId="0" applyNumberFormat="1" applyFill="1" applyBorder="1" applyAlignment="1">
      <alignment horizontal="center"/>
    </xf>
    <xf numFmtId="0" fontId="2" fillId="0" borderId="28" xfId="0" applyFont="1" applyBorder="1"/>
    <xf numFmtId="0" fontId="0" fillId="0" borderId="31" xfId="0" applyBorder="1" applyAlignment="1">
      <alignment horizontal="center"/>
    </xf>
    <xf numFmtId="0" fontId="0" fillId="0" borderId="32" xfId="0" applyBorder="1" applyAlignment="1">
      <alignment horizontal="center"/>
    </xf>
    <xf numFmtId="0" fontId="2" fillId="0" borderId="12" xfId="0" applyFont="1" applyBorder="1" applyAlignment="1">
      <alignment horizontal="center"/>
    </xf>
    <xf numFmtId="0" fontId="0" fillId="0" borderId="30" xfId="0" applyBorder="1" applyAlignment="1">
      <alignment horizontal="center"/>
    </xf>
    <xf numFmtId="0" fontId="0" fillId="2" borderId="3" xfId="0" applyFill="1" applyBorder="1" applyAlignment="1">
      <alignment horizontal="center"/>
    </xf>
    <xf numFmtId="164" fontId="0" fillId="2" borderId="3" xfId="0" applyNumberFormat="1" applyFill="1" applyBorder="1" applyAlignment="1">
      <alignment horizontal="center"/>
    </xf>
    <xf numFmtId="0" fontId="2" fillId="0" borderId="3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12" xfId="0" applyFont="1" applyBorder="1" applyAlignment="1">
      <alignment horizontal="center" vertical="center"/>
    </xf>
    <xf numFmtId="0" fontId="0" fillId="0" borderId="1" xfId="0" applyBorder="1"/>
    <xf numFmtId="9" fontId="0" fillId="3" borderId="3" xfId="1" applyFont="1" applyFill="1" applyBorder="1" applyAlignment="1">
      <alignment horizontal="center"/>
    </xf>
    <xf numFmtId="164" fontId="0" fillId="3" borderId="3" xfId="0" applyNumberFormat="1" applyFill="1" applyBorder="1" applyAlignment="1">
      <alignment horizontal="center"/>
    </xf>
    <xf numFmtId="9" fontId="0" fillId="3" borderId="37" xfId="1" applyFont="1" applyFill="1" applyBorder="1" applyAlignment="1">
      <alignment horizontal="center"/>
    </xf>
    <xf numFmtId="164" fontId="0" fillId="3" borderId="30" xfId="0" applyNumberFormat="1" applyFill="1" applyBorder="1" applyAlignment="1">
      <alignment horizontal="center"/>
    </xf>
    <xf numFmtId="9" fontId="0" fillId="3" borderId="1" xfId="1" applyFont="1" applyFill="1" applyBorder="1" applyAlignment="1">
      <alignment horizontal="center"/>
    </xf>
    <xf numFmtId="164" fontId="0" fillId="3" borderId="31" xfId="0" applyNumberFormat="1" applyFill="1" applyBorder="1" applyAlignment="1">
      <alignment horizontal="center"/>
    </xf>
    <xf numFmtId="9" fontId="0" fillId="3" borderId="2" xfId="1" applyFont="1" applyFill="1" applyBorder="1" applyAlignment="1">
      <alignment horizontal="center"/>
    </xf>
    <xf numFmtId="164" fontId="0" fillId="3" borderId="32" xfId="0" applyNumberFormat="1" applyFill="1" applyBorder="1" applyAlignment="1">
      <alignment horizontal="center"/>
    </xf>
    <xf numFmtId="164" fontId="2" fillId="3" borderId="25" xfId="0" applyNumberFormat="1" applyFont="1" applyFill="1" applyBorder="1" applyAlignment="1">
      <alignment horizontal="center"/>
    </xf>
    <xf numFmtId="0" fontId="9" fillId="0" borderId="0" xfId="0" applyFont="1" applyAlignment="1">
      <alignment vertical="center"/>
    </xf>
    <xf numFmtId="0" fontId="0" fillId="0" borderId="15" xfId="0" applyBorder="1" applyAlignment="1">
      <alignment wrapText="1"/>
    </xf>
    <xf numFmtId="0" fontId="0" fillId="2" borderId="12" xfId="0" applyFill="1" applyBorder="1"/>
    <xf numFmtId="0" fontId="0" fillId="5" borderId="12" xfId="0" applyFill="1" applyBorder="1"/>
    <xf numFmtId="0" fontId="11" fillId="0" borderId="12" xfId="0" applyFont="1" applyBorder="1" applyAlignment="1">
      <alignment horizontal="center" vertical="center"/>
    </xf>
    <xf numFmtId="164" fontId="0" fillId="2" borderId="39" xfId="0" applyNumberFormat="1" applyFill="1" applyBorder="1" applyAlignment="1">
      <alignment horizontal="center"/>
    </xf>
    <xf numFmtId="164" fontId="0" fillId="3" borderId="39" xfId="0" applyNumberFormat="1" applyFill="1" applyBorder="1" applyAlignment="1">
      <alignment horizontal="center"/>
    </xf>
    <xf numFmtId="164" fontId="2" fillId="0" borderId="40" xfId="0" applyNumberFormat="1" applyFont="1" applyBorder="1" applyAlignment="1">
      <alignment horizontal="center"/>
    </xf>
    <xf numFmtId="9" fontId="0" fillId="3" borderId="25" xfId="1" applyFont="1" applyFill="1" applyBorder="1" applyAlignment="1">
      <alignment horizontal="center"/>
    </xf>
    <xf numFmtId="164" fontId="2" fillId="3" borderId="41" xfId="0" applyNumberFormat="1" applyFont="1" applyFill="1" applyBorder="1" applyAlignment="1">
      <alignment horizontal="center"/>
    </xf>
    <xf numFmtId="164" fontId="0" fillId="0" borderId="0" xfId="0" applyNumberFormat="1"/>
    <xf numFmtId="0" fontId="2" fillId="0" borderId="1" xfId="0" applyFont="1" applyBorder="1" applyAlignment="1">
      <alignment horizontal="center"/>
    </xf>
    <xf numFmtId="9" fontId="0" fillId="0" borderId="1" xfId="0" applyNumberFormat="1" applyBorder="1" applyAlignment="1">
      <alignment horizontal="center"/>
    </xf>
    <xf numFmtId="0" fontId="16" fillId="0" borderId="0" xfId="2"/>
    <xf numFmtId="0" fontId="19" fillId="0" borderId="7" xfId="0" applyFont="1" applyBorder="1" applyAlignment="1">
      <alignment vertical="top" wrapText="1"/>
    </xf>
    <xf numFmtId="0" fontId="19" fillId="0" borderId="0" xfId="0" applyFont="1" applyAlignment="1">
      <alignment vertical="top" wrapText="1"/>
    </xf>
    <xf numFmtId="0" fontId="16" fillId="0" borderId="0" xfId="2" applyBorder="1" applyAlignment="1">
      <alignment vertical="center"/>
    </xf>
    <xf numFmtId="0" fontId="18"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0" fillId="0" borderId="11" xfId="0" applyBorder="1"/>
    <xf numFmtId="0" fontId="0" fillId="0" borderId="4" xfId="0" applyBorder="1"/>
    <xf numFmtId="0" fontId="0" fillId="0" borderId="5" xfId="0" applyBorder="1"/>
    <xf numFmtId="0" fontId="0" fillId="0" borderId="8" xfId="0" applyBorder="1"/>
    <xf numFmtId="0" fontId="0" fillId="0" borderId="9" xfId="0" applyBorder="1"/>
    <xf numFmtId="0" fontId="0" fillId="0" borderId="10" xfId="0" applyBorder="1"/>
    <xf numFmtId="0" fontId="0" fillId="2" borderId="33" xfId="0" applyFill="1" applyBorder="1" applyAlignment="1">
      <alignment horizontal="left" wrapText="1"/>
    </xf>
    <xf numFmtId="0" fontId="0" fillId="0" borderId="39" xfId="0" applyBorder="1"/>
    <xf numFmtId="0" fontId="15" fillId="0" borderId="13" xfId="0" applyFont="1"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20" fillId="0" borderId="11"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6" fillId="2" borderId="3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38" xfId="0" applyFont="1" applyFill="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5" borderId="13"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0" fillId="6" borderId="1" xfId="0" applyFill="1" applyBorder="1" applyAlignment="1">
      <alignment horizontal="center"/>
    </xf>
    <xf numFmtId="0" fontId="0" fillId="0" borderId="29" xfId="0" applyBorder="1" applyAlignment="1">
      <alignment horizontal="left" vertical="top" wrapText="1"/>
    </xf>
    <xf numFmtId="0" fontId="0" fillId="0" borderId="35" xfId="0" applyBorder="1" applyAlignment="1">
      <alignment horizontal="left" vertical="top" wrapText="1"/>
    </xf>
    <xf numFmtId="0" fontId="0" fillId="3" borderId="4" xfId="0" applyFill="1" applyBorder="1" applyAlignment="1">
      <alignment horizontal="center"/>
    </xf>
    <xf numFmtId="0" fontId="0" fillId="3" borderId="9" xfId="0" applyFill="1" applyBorder="1" applyAlignment="1">
      <alignment horizontal="center"/>
    </xf>
    <xf numFmtId="0" fontId="6" fillId="0" borderId="11"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6"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0" fillId="0" borderId="13" xfId="0" applyBorder="1" applyAlignment="1">
      <alignment horizontal="left" vertical="top" wrapText="1"/>
    </xf>
    <xf numFmtId="0" fontId="18" fillId="0" borderId="11"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9" fillId="0" borderId="1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0" fillId="0" borderId="0" xfId="0" applyAlignment="1"/>
    <xf numFmtId="0" fontId="0" fillId="0" borderId="0" xfId="0" applyAlignment="1">
      <alignment vertical="center" wrapText="1"/>
    </xf>
    <xf numFmtId="0" fontId="23" fillId="0" borderId="0" xfId="0" applyFont="1" applyAlignment="1">
      <alignment vertical="center" wrapText="1"/>
    </xf>
    <xf numFmtId="0" fontId="16" fillId="0" borderId="0" xfId="2" applyAlignment="1">
      <alignment vertical="center" wrapText="1"/>
    </xf>
    <xf numFmtId="0" fontId="21" fillId="0" borderId="0" xfId="0" applyFont="1" applyAlignment="1">
      <alignment vertical="center" wrapText="1"/>
    </xf>
    <xf numFmtId="0" fontId="22" fillId="0" borderId="0" xfId="0" applyFont="1" applyAlignment="1">
      <alignment vertical="center" wrapText="1"/>
    </xf>
  </cellXfs>
  <cellStyles count="3">
    <cellStyle name="Hyperlink" xfId="2" builtinId="8"/>
    <cellStyle name="Normal" xfId="0" builtinId="0"/>
    <cellStyle name="Per cent" xfId="1" builtinId="5"/>
  </cellStyles>
  <dxfs count="0"/>
  <tableStyles count="0" defaultTableStyle="TableStyleMedium2" defaultPivotStyle="PivotStyleLight16"/>
  <colors>
    <mruColors>
      <color rgb="FFFFD5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nzhl.co.nz/find-us/mandeville-st/ben-whitty/" TargetMode="External"/><Relationship Id="rId6" Type="http://schemas.openxmlformats.org/officeDocument/2006/relationships/image" Target="../media/image3.png"/><Relationship Id="rId5" Type="http://schemas.openxmlformats.org/officeDocument/2006/relationships/hyperlink" Target="http://www.wilsonperry.co.nz/" TargetMode="External"/><Relationship Id="rId4" Type="http://schemas.openxmlformats.org/officeDocument/2006/relationships/image" Target="file:////Users/mjwperry/Library/Containers/com.microsoft.Outlook/Data/Library/Caches/Signatures/signature_496218756" TargetMode="External"/></Relationships>
</file>

<file path=xl/drawings/drawing1.xml><?xml version="1.0" encoding="utf-8"?>
<xdr:wsDr xmlns:xdr="http://schemas.openxmlformats.org/drawingml/2006/spreadsheetDrawing" xmlns:a="http://schemas.openxmlformats.org/drawingml/2006/main">
  <xdr:twoCellAnchor>
    <xdr:from>
      <xdr:col>6</xdr:col>
      <xdr:colOff>0</xdr:colOff>
      <xdr:row>17</xdr:row>
      <xdr:rowOff>50800</xdr:rowOff>
    </xdr:from>
    <xdr:to>
      <xdr:col>9</xdr:col>
      <xdr:colOff>25400</xdr:colOff>
      <xdr:row>20</xdr:row>
      <xdr:rowOff>127000</xdr:rowOff>
    </xdr:to>
    <xdr:cxnSp macro="">
      <xdr:nvCxnSpPr>
        <xdr:cNvPr id="11" name="Straight Arrow Connector 10">
          <a:extLst>
            <a:ext uri="{FF2B5EF4-FFF2-40B4-BE49-F238E27FC236}">
              <a16:creationId xmlns:a16="http://schemas.microsoft.com/office/drawing/2014/main" id="{99862F56-0C8A-DB40-ADFE-E367730C5A77}"/>
            </a:ext>
          </a:extLst>
        </xdr:cNvPr>
        <xdr:cNvCxnSpPr/>
      </xdr:nvCxnSpPr>
      <xdr:spPr>
        <a:xfrm flipV="1">
          <a:off x="11544300" y="3975100"/>
          <a:ext cx="3822700" cy="698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63499</xdr:colOff>
      <xdr:row>46</xdr:row>
      <xdr:rowOff>0</xdr:rowOff>
    </xdr:from>
    <xdr:to>
      <xdr:col>7</xdr:col>
      <xdr:colOff>800100</xdr:colOff>
      <xdr:row>57</xdr:row>
      <xdr:rowOff>22860</xdr:rowOff>
    </xdr:to>
    <xdr:pic>
      <xdr:nvPicPr>
        <xdr:cNvPr id="15" name="Picture 14">
          <a:hlinkClick xmlns:r="http://schemas.openxmlformats.org/officeDocument/2006/relationships" r:id="rId1"/>
          <a:extLst>
            <a:ext uri="{FF2B5EF4-FFF2-40B4-BE49-F238E27FC236}">
              <a16:creationId xmlns:a16="http://schemas.microsoft.com/office/drawing/2014/main" id="{94EB9517-FA79-7041-A8D9-A5DF62058961}"/>
            </a:ext>
          </a:extLst>
        </xdr:cNvPr>
        <xdr:cNvPicPr>
          <a:picLocks noChangeAspect="1"/>
        </xdr:cNvPicPr>
      </xdr:nvPicPr>
      <xdr:blipFill>
        <a:blip xmlns:r="http://schemas.openxmlformats.org/officeDocument/2006/relationships" r:embed="rId2"/>
        <a:stretch>
          <a:fillRect/>
        </a:stretch>
      </xdr:blipFill>
      <xdr:spPr>
        <a:xfrm>
          <a:off x="5118099" y="10833100"/>
          <a:ext cx="7569201" cy="2270760"/>
        </a:xfrm>
        <a:prstGeom prst="rect">
          <a:avLst/>
        </a:prstGeom>
      </xdr:spPr>
    </xdr:pic>
    <xdr:clientData/>
  </xdr:twoCellAnchor>
  <xdr:twoCellAnchor>
    <xdr:from>
      <xdr:col>0</xdr:col>
      <xdr:colOff>0</xdr:colOff>
      <xdr:row>66</xdr:row>
      <xdr:rowOff>165100</xdr:rowOff>
    </xdr:from>
    <xdr:to>
      <xdr:col>2</xdr:col>
      <xdr:colOff>482600</xdr:colOff>
      <xdr:row>66</xdr:row>
      <xdr:rowOff>177800</xdr:rowOff>
    </xdr:to>
    <xdr:pic>
      <xdr:nvPicPr>
        <xdr:cNvPr id="16" name="Picture 12" descr="signature_496218756">
          <a:extLst>
            <a:ext uri="{FF2B5EF4-FFF2-40B4-BE49-F238E27FC236}">
              <a16:creationId xmlns:a16="http://schemas.microsoft.com/office/drawing/2014/main" id="{521E707C-1922-8246-9053-17105D623109}"/>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14986000"/>
          <a:ext cx="56134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78</xdr:row>
      <xdr:rowOff>0</xdr:rowOff>
    </xdr:from>
    <xdr:to>
      <xdr:col>1</xdr:col>
      <xdr:colOff>2015490</xdr:colOff>
      <xdr:row>81</xdr:row>
      <xdr:rowOff>160020</xdr:rowOff>
    </xdr:to>
    <xdr:pic>
      <xdr:nvPicPr>
        <xdr:cNvPr id="40" name="Picture 39" descr="A green rectangular object with white text&#10;&#10;Description automatically generated">
          <a:hlinkClick xmlns:r="http://schemas.openxmlformats.org/officeDocument/2006/relationships" r:id="rId5"/>
          <a:extLst>
            <a:ext uri="{FF2B5EF4-FFF2-40B4-BE49-F238E27FC236}">
              <a16:creationId xmlns:a16="http://schemas.microsoft.com/office/drawing/2014/main" id="{AD3A7972-C3C4-E25C-343B-156AC41368F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17106900"/>
          <a:ext cx="4453890" cy="111252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organ@wilsonperry.co.nz" TargetMode="External"/><Relationship Id="rId7" Type="http://schemas.openxmlformats.org/officeDocument/2006/relationships/comments" Target="../comments1.xml"/><Relationship Id="rId2" Type="http://schemas.openxmlformats.org/officeDocument/2006/relationships/hyperlink" Target="https://nzhl.co.nz/find-us/mandeville-st/ben-whitty/" TargetMode="External"/><Relationship Id="rId1" Type="http://schemas.openxmlformats.org/officeDocument/2006/relationships/hyperlink" Target="mailto:ben.whitty@nzhomeloans.co.nz"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https://www.wilsonperry.co.nz/"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D1B1-2FC4-404A-98E4-5D9A050F4314}">
  <dimension ref="A1:M89"/>
  <sheetViews>
    <sheetView showGridLines="0" tabSelected="1" workbookViewId="0">
      <selection activeCell="B85" sqref="B85"/>
    </sheetView>
  </sheetViews>
  <sheetFormatPr baseColWidth="10" defaultRowHeight="16" x14ac:dyDescent="0.2"/>
  <cols>
    <col min="1" max="1" width="32" customWidth="1"/>
    <col min="2" max="2" width="35.33203125" customWidth="1"/>
    <col min="3" max="3" width="21.1640625" bestFit="1" customWidth="1"/>
    <col min="4" max="4" width="23.5" bestFit="1" customWidth="1"/>
    <col min="5" max="5" width="33.1640625" bestFit="1" customWidth="1"/>
    <col min="6" max="6" width="6.33203125" bestFit="1" customWidth="1"/>
    <col min="7" max="7" width="5.5" bestFit="1" customWidth="1"/>
    <col min="8" max="8" width="23.1640625" customWidth="1"/>
    <col min="9" max="9" width="21.1640625" bestFit="1" customWidth="1"/>
    <col min="10" max="10" width="15.33203125" bestFit="1" customWidth="1"/>
    <col min="11" max="11" width="13.33203125" bestFit="1" customWidth="1"/>
    <col min="13" max="13" width="11.1640625" bestFit="1" customWidth="1"/>
  </cols>
  <sheetData>
    <row r="1" spans="1:10" x14ac:dyDescent="0.2">
      <c r="A1" s="75" t="s">
        <v>11</v>
      </c>
      <c r="B1" s="76"/>
      <c r="C1" s="76"/>
      <c r="D1" s="76"/>
      <c r="E1" s="76"/>
      <c r="F1" s="76"/>
      <c r="G1" s="76"/>
      <c r="H1" s="76"/>
      <c r="I1" s="76"/>
      <c r="J1" s="77"/>
    </row>
    <row r="2" spans="1:10" x14ac:dyDescent="0.2">
      <c r="A2" s="78"/>
      <c r="B2" s="79"/>
      <c r="C2" s="79"/>
      <c r="D2" s="79"/>
      <c r="E2" s="79"/>
      <c r="F2" s="79"/>
      <c r="G2" s="79"/>
      <c r="H2" s="79"/>
      <c r="I2" s="79"/>
      <c r="J2" s="80"/>
    </row>
    <row r="3" spans="1:10" x14ac:dyDescent="0.2">
      <c r="A3" s="78"/>
      <c r="B3" s="79"/>
      <c r="C3" s="79"/>
      <c r="D3" s="79"/>
      <c r="E3" s="79"/>
      <c r="F3" s="79"/>
      <c r="G3" s="79"/>
      <c r="H3" s="79"/>
      <c r="I3" s="79"/>
      <c r="J3" s="80"/>
    </row>
    <row r="4" spans="1:10" ht="17" thickBot="1" x14ac:dyDescent="0.25">
      <c r="A4" s="81"/>
      <c r="B4" s="82"/>
      <c r="C4" s="82"/>
      <c r="D4" s="82"/>
      <c r="E4" s="82"/>
      <c r="F4" s="82"/>
      <c r="G4" s="82"/>
      <c r="H4" s="82"/>
      <c r="I4" s="82"/>
      <c r="J4" s="83"/>
    </row>
    <row r="5" spans="1:10" ht="25" customHeight="1" thickBot="1" x14ac:dyDescent="0.25">
      <c r="A5" s="88" t="s">
        <v>19</v>
      </c>
      <c r="B5" s="84" t="s">
        <v>20</v>
      </c>
      <c r="C5" s="85"/>
      <c r="D5" s="85"/>
      <c r="E5" s="85"/>
      <c r="F5" s="86" t="s">
        <v>21</v>
      </c>
      <c r="G5" s="86"/>
      <c r="H5" s="86"/>
      <c r="I5" s="86"/>
      <c r="J5" s="87"/>
    </row>
    <row r="6" spans="1:10" ht="35" thickBot="1" x14ac:dyDescent="0.25">
      <c r="A6" s="89"/>
      <c r="B6" s="24" t="s">
        <v>35</v>
      </c>
      <c r="C6" s="25" t="s">
        <v>42</v>
      </c>
      <c r="D6" s="25" t="s">
        <v>43</v>
      </c>
      <c r="E6" s="25" t="s">
        <v>44</v>
      </c>
      <c r="F6" s="25" t="s">
        <v>15</v>
      </c>
      <c r="G6" s="25" t="s">
        <v>24</v>
      </c>
      <c r="H6" s="25" t="s">
        <v>10</v>
      </c>
      <c r="I6" s="26" t="s">
        <v>22</v>
      </c>
      <c r="J6" s="27" t="s">
        <v>14</v>
      </c>
    </row>
    <row r="7" spans="1:10" ht="17" x14ac:dyDescent="0.2">
      <c r="A7" s="21" t="s">
        <v>0</v>
      </c>
      <c r="B7" s="64" t="s">
        <v>67</v>
      </c>
      <c r="C7" s="22" t="s">
        <v>17</v>
      </c>
      <c r="D7" s="23">
        <v>870000</v>
      </c>
      <c r="E7" s="23">
        <v>340000</v>
      </c>
      <c r="F7" s="29">
        <f t="shared" ref="F7:F17" si="0">IFERROR(E7/D7,"")</f>
        <v>0.39080459770114945</v>
      </c>
      <c r="G7" s="29">
        <f>IFERROR(1-F7,"")</f>
        <v>0.60919540229885061</v>
      </c>
      <c r="H7" s="30">
        <f t="shared" ref="H7:H16" si="1">IFERROR(D7-E7,"")</f>
        <v>530000</v>
      </c>
      <c r="I7" s="31">
        <f>IFERROR(VLOOKUP(C7,'Equity %'!$A$1:$B$4,2,FALSE),"")</f>
        <v>0.3</v>
      </c>
      <c r="J7" s="32">
        <f t="shared" ref="J7:J16" si="2">IFERROR(H7-(D7*I7),"")</f>
        <v>269000</v>
      </c>
    </row>
    <row r="8" spans="1:10" x14ac:dyDescent="0.2">
      <c r="A8" s="18" t="s">
        <v>1</v>
      </c>
      <c r="B8" s="14"/>
      <c r="C8" s="2"/>
      <c r="D8" s="2"/>
      <c r="E8" s="23"/>
      <c r="F8" s="33" t="str">
        <f t="shared" si="0"/>
        <v/>
      </c>
      <c r="G8" s="33" t="str">
        <f t="shared" ref="G8:G16" si="3">IFERROR(1-F8,"")</f>
        <v/>
      </c>
      <c r="H8" s="30">
        <f t="shared" si="1"/>
        <v>0</v>
      </c>
      <c r="I8" s="31" t="str">
        <f>IFERROR(VLOOKUP(C8,'Equity %'!$A$1:$B$3,2,FALSE),"")</f>
        <v/>
      </c>
      <c r="J8" s="34" t="str">
        <f t="shared" si="2"/>
        <v/>
      </c>
    </row>
    <row r="9" spans="1:10" x14ac:dyDescent="0.2">
      <c r="A9" s="18" t="s">
        <v>2</v>
      </c>
      <c r="B9" s="15"/>
      <c r="C9" s="2"/>
      <c r="D9" s="23"/>
      <c r="E9" s="23"/>
      <c r="F9" s="33" t="str">
        <f t="shared" si="0"/>
        <v/>
      </c>
      <c r="G9" s="33" t="str">
        <f t="shared" si="3"/>
        <v/>
      </c>
      <c r="H9" s="30">
        <f t="shared" si="1"/>
        <v>0</v>
      </c>
      <c r="I9" s="31" t="str">
        <f>IFERROR(VLOOKUP(C9,'Equity %'!$A$1:$B$3,2,FALSE),"")</f>
        <v/>
      </c>
      <c r="J9" s="34" t="str">
        <f t="shared" si="2"/>
        <v/>
      </c>
    </row>
    <row r="10" spans="1:10" x14ac:dyDescent="0.2">
      <c r="A10" s="18" t="s">
        <v>3</v>
      </c>
      <c r="B10" s="15"/>
      <c r="C10" s="2"/>
      <c r="D10" s="2"/>
      <c r="E10" s="23"/>
      <c r="F10" s="33" t="str">
        <f t="shared" si="0"/>
        <v/>
      </c>
      <c r="G10" s="33" t="str">
        <f t="shared" si="3"/>
        <v/>
      </c>
      <c r="H10" s="30">
        <f t="shared" si="1"/>
        <v>0</v>
      </c>
      <c r="I10" s="31" t="str">
        <f>IFERROR(VLOOKUP(C10,'Equity %'!$A$1:$B$3,2,FALSE),"")</f>
        <v/>
      </c>
      <c r="J10" s="34" t="str">
        <f t="shared" si="2"/>
        <v/>
      </c>
    </row>
    <row r="11" spans="1:10" x14ac:dyDescent="0.2">
      <c r="A11" s="18" t="s">
        <v>4</v>
      </c>
      <c r="B11" s="15"/>
      <c r="C11" s="2"/>
      <c r="D11" s="2"/>
      <c r="E11" s="23"/>
      <c r="F11" s="33" t="str">
        <f t="shared" si="0"/>
        <v/>
      </c>
      <c r="G11" s="33" t="str">
        <f t="shared" si="3"/>
        <v/>
      </c>
      <c r="H11" s="30">
        <f t="shared" si="1"/>
        <v>0</v>
      </c>
      <c r="I11" s="31" t="str">
        <f>IFERROR(VLOOKUP(C11,'Equity %'!$A$1:$B$3,2,FALSE),"")</f>
        <v/>
      </c>
      <c r="J11" s="34" t="str">
        <f t="shared" si="2"/>
        <v/>
      </c>
    </row>
    <row r="12" spans="1:10" x14ac:dyDescent="0.2">
      <c r="A12" s="18" t="s">
        <v>5</v>
      </c>
      <c r="B12" s="15"/>
      <c r="C12" s="2"/>
      <c r="D12" s="2"/>
      <c r="E12" s="23"/>
      <c r="F12" s="33" t="str">
        <f t="shared" si="0"/>
        <v/>
      </c>
      <c r="G12" s="33" t="str">
        <f t="shared" si="3"/>
        <v/>
      </c>
      <c r="H12" s="30">
        <f t="shared" si="1"/>
        <v>0</v>
      </c>
      <c r="I12" s="31" t="str">
        <f>IFERROR(VLOOKUP(C12,'Equity %'!$A$1:$B$3,2,FALSE),"")</f>
        <v/>
      </c>
      <c r="J12" s="34" t="str">
        <f t="shared" si="2"/>
        <v/>
      </c>
    </row>
    <row r="13" spans="1:10" x14ac:dyDescent="0.2">
      <c r="A13" s="18" t="s">
        <v>6</v>
      </c>
      <c r="B13" s="15"/>
      <c r="C13" s="2"/>
      <c r="D13" s="3"/>
      <c r="E13" s="23"/>
      <c r="F13" s="33" t="str">
        <f t="shared" si="0"/>
        <v/>
      </c>
      <c r="G13" s="33" t="str">
        <f t="shared" si="3"/>
        <v/>
      </c>
      <c r="H13" s="30">
        <f t="shared" si="1"/>
        <v>0</v>
      </c>
      <c r="I13" s="31" t="str">
        <f>IFERROR(VLOOKUP(C13,'Equity %'!$A$1:$B$3,2,FALSE),"")</f>
        <v/>
      </c>
      <c r="J13" s="34" t="str">
        <f t="shared" si="2"/>
        <v/>
      </c>
    </row>
    <row r="14" spans="1:10" x14ac:dyDescent="0.2">
      <c r="A14" s="18" t="s">
        <v>7</v>
      </c>
      <c r="B14" s="15"/>
      <c r="C14" s="2"/>
      <c r="D14" s="3"/>
      <c r="E14" s="23"/>
      <c r="F14" s="33" t="str">
        <f t="shared" si="0"/>
        <v/>
      </c>
      <c r="G14" s="33" t="str">
        <f t="shared" si="3"/>
        <v/>
      </c>
      <c r="H14" s="30">
        <f t="shared" si="1"/>
        <v>0</v>
      </c>
      <c r="I14" s="31" t="str">
        <f>IFERROR(VLOOKUP(C14,'Equity %'!$A$1:$B$3,2,FALSE),"")</f>
        <v/>
      </c>
      <c r="J14" s="34" t="str">
        <f t="shared" si="2"/>
        <v/>
      </c>
    </row>
    <row r="15" spans="1:10" x14ac:dyDescent="0.2">
      <c r="A15" s="18" t="s">
        <v>8</v>
      </c>
      <c r="B15" s="15"/>
      <c r="C15" s="2"/>
      <c r="D15" s="3"/>
      <c r="E15" s="23"/>
      <c r="F15" s="33" t="str">
        <f t="shared" si="0"/>
        <v/>
      </c>
      <c r="G15" s="33" t="str">
        <f t="shared" si="3"/>
        <v/>
      </c>
      <c r="H15" s="30">
        <f t="shared" si="1"/>
        <v>0</v>
      </c>
      <c r="I15" s="31" t="str">
        <f>IFERROR(VLOOKUP(C15,'Equity %'!$A$1:$B$3,2,FALSE),"")</f>
        <v/>
      </c>
      <c r="J15" s="34" t="str">
        <f t="shared" si="2"/>
        <v/>
      </c>
    </row>
    <row r="16" spans="1:10" ht="17" thickBot="1" x14ac:dyDescent="0.25">
      <c r="A16" s="19" t="s">
        <v>9</v>
      </c>
      <c r="B16" s="16"/>
      <c r="C16" s="10"/>
      <c r="D16" s="11"/>
      <c r="E16" s="43"/>
      <c r="F16" s="35" t="str">
        <f t="shared" si="0"/>
        <v/>
      </c>
      <c r="G16" s="35" t="str">
        <f t="shared" si="3"/>
        <v/>
      </c>
      <c r="H16" s="44">
        <f t="shared" si="1"/>
        <v>0</v>
      </c>
      <c r="I16" s="31" t="str">
        <f>IFERROR(VLOOKUP(C16,'Equity %'!$A$1:$B$3,2,FALSE),"")</f>
        <v/>
      </c>
      <c r="J16" s="36" t="str">
        <f t="shared" si="2"/>
        <v/>
      </c>
    </row>
    <row r="17" spans="1:13" ht="22" thickBot="1" x14ac:dyDescent="0.3">
      <c r="A17" s="20" t="s">
        <v>13</v>
      </c>
      <c r="B17" s="17"/>
      <c r="C17" s="12"/>
      <c r="D17" s="13">
        <f>SUM(D7:D16)</f>
        <v>870000</v>
      </c>
      <c r="E17" s="45">
        <f>SUM(E7:E16)</f>
        <v>340000</v>
      </c>
      <c r="F17" s="46">
        <f t="shared" si="0"/>
        <v>0.39080459770114945</v>
      </c>
      <c r="G17" s="46">
        <f>IFERROR(1-F17,"")</f>
        <v>0.60919540229885061</v>
      </c>
      <c r="H17" s="37">
        <f>SUM(H7:H16)</f>
        <v>530000</v>
      </c>
      <c r="I17" s="47"/>
      <c r="J17" s="9">
        <f>SUM(J7:J16)</f>
        <v>269000</v>
      </c>
    </row>
    <row r="19" spans="1:13" x14ac:dyDescent="0.2">
      <c r="M19" s="48"/>
    </row>
    <row r="20" spans="1:13" ht="17" thickBot="1" x14ac:dyDescent="0.25">
      <c r="D20" s="48"/>
    </row>
    <row r="21" spans="1:13" ht="16" customHeight="1" thickBot="1" x14ac:dyDescent="0.25">
      <c r="A21" s="90" t="s">
        <v>27</v>
      </c>
      <c r="B21" s="91"/>
      <c r="D21" s="94" t="s">
        <v>34</v>
      </c>
      <c r="E21" s="95"/>
      <c r="F21" s="96"/>
      <c r="G21" s="38"/>
      <c r="I21" s="97" t="s">
        <v>38</v>
      </c>
      <c r="J21" s="97"/>
      <c r="K21" s="97"/>
    </row>
    <row r="22" spans="1:13" ht="16" customHeight="1" thickBot="1" x14ac:dyDescent="0.25">
      <c r="A22" s="92"/>
      <c r="B22" s="93"/>
      <c r="D22" s="102" t="s">
        <v>45</v>
      </c>
      <c r="E22" s="103"/>
      <c r="F22" s="104"/>
      <c r="G22" s="38"/>
      <c r="I22" s="49" t="s">
        <v>39</v>
      </c>
      <c r="J22" s="49" t="s">
        <v>40</v>
      </c>
      <c r="K22" s="49" t="s">
        <v>41</v>
      </c>
    </row>
    <row r="23" spans="1:13" ht="17" customHeight="1" thickBot="1" x14ac:dyDescent="0.25">
      <c r="A23" s="40"/>
      <c r="B23" s="6" t="s">
        <v>28</v>
      </c>
      <c r="D23" s="105"/>
      <c r="E23" s="106"/>
      <c r="F23" s="107"/>
      <c r="I23" s="28" t="s">
        <v>16</v>
      </c>
      <c r="J23" s="50">
        <v>0.2</v>
      </c>
      <c r="K23" s="2">
        <f>IF($J$17/J23&lt;=0,0,$J$17/J23)</f>
        <v>1345000</v>
      </c>
    </row>
    <row r="24" spans="1:13" ht="17" customHeight="1" x14ac:dyDescent="0.2">
      <c r="A24" s="100"/>
      <c r="B24" s="98" t="s">
        <v>32</v>
      </c>
      <c r="D24" s="105"/>
      <c r="E24" s="106"/>
      <c r="F24" s="107"/>
      <c r="I24" s="28" t="s">
        <v>18</v>
      </c>
      <c r="J24" s="50">
        <v>0.2</v>
      </c>
      <c r="K24" s="2">
        <f t="shared" ref="K24:K25" si="4">IF($J$17/J24&lt;=0,0,$J$17/J24)</f>
        <v>1345000</v>
      </c>
    </row>
    <row r="25" spans="1:13" ht="17" customHeight="1" thickBot="1" x14ac:dyDescent="0.25">
      <c r="A25" s="101"/>
      <c r="B25" s="99"/>
      <c r="D25" s="105"/>
      <c r="E25" s="106"/>
      <c r="F25" s="107"/>
      <c r="I25" s="28" t="s">
        <v>17</v>
      </c>
      <c r="J25" s="50">
        <v>0.4</v>
      </c>
      <c r="K25" s="2">
        <f t="shared" si="4"/>
        <v>672500</v>
      </c>
    </row>
    <row r="26" spans="1:13" ht="17" customHeight="1" thickBot="1" x14ac:dyDescent="0.25">
      <c r="A26" s="41"/>
      <c r="B26" s="6" t="s">
        <v>29</v>
      </c>
      <c r="D26" s="105"/>
      <c r="E26" s="106"/>
      <c r="F26" s="107"/>
    </row>
    <row r="27" spans="1:13" ht="35" thickBot="1" x14ac:dyDescent="0.25">
      <c r="A27" s="42" t="s">
        <v>30</v>
      </c>
      <c r="B27" s="39" t="s">
        <v>31</v>
      </c>
      <c r="D27" s="105"/>
      <c r="E27" s="106"/>
      <c r="F27" s="107"/>
      <c r="G27" s="51"/>
      <c r="I27" s="66" t="s">
        <v>59</v>
      </c>
      <c r="J27" s="67"/>
      <c r="K27" s="68"/>
    </row>
    <row r="28" spans="1:13" ht="17" customHeight="1" thickBot="1" x14ac:dyDescent="0.25">
      <c r="D28" s="105"/>
      <c r="E28" s="106"/>
      <c r="F28" s="107"/>
    </row>
    <row r="29" spans="1:13" ht="17" customHeight="1" x14ac:dyDescent="0.2">
      <c r="D29" s="105"/>
      <c r="E29" s="106"/>
      <c r="F29" s="107"/>
      <c r="I29" s="58"/>
      <c r="J29" s="59"/>
      <c r="K29" s="60"/>
    </row>
    <row r="30" spans="1:13" ht="17" customHeight="1" thickBot="1" x14ac:dyDescent="0.25">
      <c r="D30" s="108"/>
      <c r="E30" s="109"/>
      <c r="F30" s="110"/>
      <c r="I30" s="61"/>
      <c r="J30" s="62"/>
      <c r="K30" s="63"/>
    </row>
    <row r="31" spans="1:13" ht="17" customHeight="1" x14ac:dyDescent="0.2"/>
    <row r="32" spans="1:13" ht="17" thickBot="1" x14ac:dyDescent="0.25"/>
    <row r="33" spans="1:8" ht="16" customHeight="1" x14ac:dyDescent="0.2">
      <c r="A33" s="90" t="s">
        <v>23</v>
      </c>
      <c r="B33" s="124"/>
      <c r="C33" s="124"/>
      <c r="D33" s="124"/>
      <c r="E33" s="124"/>
      <c r="F33" s="124"/>
      <c r="G33" s="124"/>
      <c r="H33" s="91"/>
    </row>
    <row r="34" spans="1:8" ht="17" customHeight="1" thickBot="1" x14ac:dyDescent="0.25">
      <c r="A34" s="92"/>
      <c r="B34" s="125"/>
      <c r="C34" s="125"/>
      <c r="D34" s="125"/>
      <c r="E34" s="125"/>
      <c r="F34" s="125"/>
      <c r="G34" s="125"/>
      <c r="H34" s="93"/>
    </row>
    <row r="35" spans="1:8" ht="20" thickBot="1" x14ac:dyDescent="0.25">
      <c r="A35" s="126" t="s">
        <v>20</v>
      </c>
      <c r="B35" s="127"/>
      <c r="C35" s="127"/>
      <c r="D35" s="127"/>
      <c r="E35" s="127"/>
      <c r="F35" s="127"/>
      <c r="G35" s="127"/>
      <c r="H35" s="128"/>
    </row>
    <row r="36" spans="1:8" ht="17" thickBot="1" x14ac:dyDescent="0.25">
      <c r="A36" s="4" t="s">
        <v>12</v>
      </c>
      <c r="B36" s="5" t="s">
        <v>33</v>
      </c>
      <c r="C36" s="5"/>
      <c r="D36" s="5"/>
      <c r="E36" s="5"/>
      <c r="F36" s="5"/>
      <c r="G36" s="5"/>
      <c r="H36" s="6"/>
    </row>
    <row r="37" spans="1:8" ht="17" thickBot="1" x14ac:dyDescent="0.25">
      <c r="A37" s="4" t="s">
        <v>49</v>
      </c>
      <c r="B37" s="5" t="s">
        <v>50</v>
      </c>
      <c r="C37" s="5"/>
      <c r="D37" s="5"/>
      <c r="E37" s="5"/>
      <c r="F37" s="5"/>
      <c r="G37" s="5"/>
      <c r="H37" s="6"/>
    </row>
    <row r="38" spans="1:8" ht="17" thickBot="1" x14ac:dyDescent="0.25">
      <c r="A38" s="4" t="s">
        <v>51</v>
      </c>
      <c r="B38" s="5" t="s">
        <v>52</v>
      </c>
      <c r="C38" s="5"/>
      <c r="D38" s="5"/>
      <c r="E38" s="5"/>
      <c r="F38" s="5"/>
      <c r="G38" s="5"/>
      <c r="H38" s="6"/>
    </row>
    <row r="39" spans="1:8" ht="20" thickBot="1" x14ac:dyDescent="0.25">
      <c r="A39" s="129" t="s">
        <v>21</v>
      </c>
      <c r="B39" s="130"/>
      <c r="C39" s="130"/>
      <c r="D39" s="130"/>
      <c r="E39" s="130"/>
      <c r="F39" s="130"/>
      <c r="G39" s="130"/>
      <c r="H39" s="131"/>
    </row>
    <row r="40" spans="1:8" ht="17" thickBot="1" x14ac:dyDescent="0.25">
      <c r="A40" s="4" t="s">
        <v>53</v>
      </c>
      <c r="B40" s="5" t="s">
        <v>25</v>
      </c>
      <c r="C40" s="5"/>
      <c r="D40" s="5"/>
      <c r="E40" s="5"/>
      <c r="F40" s="5"/>
      <c r="G40" s="5"/>
      <c r="H40" s="6"/>
    </row>
    <row r="41" spans="1:8" ht="17" thickBot="1" x14ac:dyDescent="0.25">
      <c r="A41" s="4" t="s">
        <v>54</v>
      </c>
      <c r="B41" s="5" t="s">
        <v>55</v>
      </c>
      <c r="C41" s="5"/>
      <c r="D41" s="5"/>
      <c r="E41" s="5"/>
      <c r="F41" s="5"/>
      <c r="G41" s="5"/>
      <c r="H41" s="6"/>
    </row>
    <row r="42" spans="1:8" ht="35" thickBot="1" x14ac:dyDescent="0.25">
      <c r="A42" s="7" t="s">
        <v>26</v>
      </c>
      <c r="B42" s="8" t="s">
        <v>56</v>
      </c>
      <c r="C42" s="5"/>
      <c r="D42" s="5"/>
      <c r="E42" s="5"/>
      <c r="F42" s="5"/>
      <c r="G42" s="5"/>
      <c r="H42" s="6"/>
    </row>
    <row r="43" spans="1:8" ht="17" thickBot="1" x14ac:dyDescent="0.25">
      <c r="A43" s="4" t="s">
        <v>36</v>
      </c>
      <c r="B43" s="5" t="s">
        <v>37</v>
      </c>
      <c r="C43" s="5"/>
      <c r="D43" s="5"/>
      <c r="E43" s="5"/>
      <c r="F43" s="5"/>
      <c r="G43" s="5"/>
      <c r="H43" s="6"/>
    </row>
    <row r="46" spans="1:8" ht="17" thickBot="1" x14ac:dyDescent="0.25"/>
    <row r="47" spans="1:8" ht="16" customHeight="1" x14ac:dyDescent="0.2">
      <c r="A47" s="112" t="s">
        <v>46</v>
      </c>
      <c r="B47" s="113"/>
      <c r="C47" s="55"/>
      <c r="D47" s="55"/>
      <c r="E47" s="55"/>
      <c r="F47" s="55"/>
      <c r="G47" s="55"/>
      <c r="H47" s="55"/>
    </row>
    <row r="48" spans="1:8" ht="16" customHeight="1" x14ac:dyDescent="0.2">
      <c r="A48" s="114"/>
      <c r="B48" s="115"/>
      <c r="C48" s="55"/>
      <c r="D48" s="55"/>
      <c r="E48" s="55"/>
      <c r="F48" s="55"/>
      <c r="G48" s="55"/>
      <c r="H48" s="55"/>
    </row>
    <row r="49" spans="1:8" ht="17" customHeight="1" thickBot="1" x14ac:dyDescent="0.25">
      <c r="A49" s="116"/>
      <c r="B49" s="117"/>
      <c r="C49" s="55"/>
      <c r="D49" s="55"/>
      <c r="E49" s="55"/>
      <c r="F49" s="55"/>
      <c r="G49" s="55"/>
      <c r="H49" s="55"/>
    </row>
    <row r="50" spans="1:8" ht="16" customHeight="1" x14ac:dyDescent="0.2">
      <c r="A50" s="118" t="s">
        <v>47</v>
      </c>
      <c r="B50" s="119"/>
      <c r="C50" s="55"/>
      <c r="D50" s="55"/>
      <c r="E50" s="55"/>
      <c r="F50" s="55"/>
      <c r="G50" s="55"/>
      <c r="H50" s="55"/>
    </row>
    <row r="51" spans="1:8" ht="16" customHeight="1" x14ac:dyDescent="0.2">
      <c r="A51" s="120"/>
      <c r="B51" s="121"/>
      <c r="C51" s="55"/>
      <c r="D51" s="55"/>
      <c r="E51" s="55"/>
      <c r="F51" s="55"/>
      <c r="G51" s="55"/>
      <c r="H51" s="55"/>
    </row>
    <row r="52" spans="1:8" ht="16" customHeight="1" x14ac:dyDescent="0.2">
      <c r="A52" s="120"/>
      <c r="B52" s="121"/>
      <c r="C52" s="55"/>
      <c r="D52" s="55"/>
      <c r="E52" s="55"/>
      <c r="F52" s="55"/>
      <c r="G52" s="55"/>
      <c r="H52" s="55"/>
    </row>
    <row r="53" spans="1:8" ht="16" customHeight="1" x14ac:dyDescent="0.2">
      <c r="A53" s="120"/>
      <c r="B53" s="121"/>
      <c r="C53" s="55"/>
      <c r="D53" s="55"/>
      <c r="E53" s="55"/>
      <c r="F53" s="55"/>
      <c r="G53" s="55"/>
      <c r="H53" s="55"/>
    </row>
    <row r="54" spans="1:8" ht="16" customHeight="1" x14ac:dyDescent="0.2">
      <c r="A54" s="120"/>
      <c r="B54" s="121"/>
      <c r="C54" s="55"/>
      <c r="D54" s="55"/>
      <c r="E54" s="55"/>
      <c r="F54" s="55"/>
      <c r="G54" s="55"/>
      <c r="H54" s="55"/>
    </row>
    <row r="55" spans="1:8" ht="16" customHeight="1" x14ac:dyDescent="0.2">
      <c r="A55" s="120"/>
      <c r="B55" s="121"/>
      <c r="C55" s="55"/>
      <c r="D55" s="55"/>
      <c r="E55" s="55"/>
      <c r="F55" s="55"/>
      <c r="G55" s="55"/>
      <c r="H55" s="55"/>
    </row>
    <row r="56" spans="1:8" ht="16" customHeight="1" x14ac:dyDescent="0.2">
      <c r="A56" s="120"/>
      <c r="B56" s="121"/>
      <c r="C56" s="55"/>
      <c r="D56" s="55"/>
      <c r="E56" s="55"/>
      <c r="F56" s="55"/>
      <c r="G56" s="55"/>
      <c r="H56" s="55"/>
    </row>
    <row r="57" spans="1:8" ht="16" customHeight="1" thickBot="1" x14ac:dyDescent="0.25">
      <c r="A57" s="122"/>
      <c r="B57" s="123"/>
      <c r="C57" s="55"/>
      <c r="D57" s="55"/>
      <c r="E57" s="55"/>
      <c r="F57" s="55"/>
      <c r="G57" s="55"/>
      <c r="H57" s="55"/>
    </row>
    <row r="58" spans="1:8" ht="16" customHeight="1" x14ac:dyDescent="0.2">
      <c r="A58" s="52"/>
      <c r="B58" s="53"/>
      <c r="C58" s="55"/>
      <c r="D58" s="55"/>
      <c r="E58" s="55"/>
      <c r="F58" s="55"/>
      <c r="G58" s="55"/>
      <c r="H58" s="55"/>
    </row>
    <row r="59" spans="1:8" ht="16" customHeight="1" x14ac:dyDescent="0.2">
      <c r="C59" s="56" t="s">
        <v>61</v>
      </c>
      <c r="D59" s="54" t="s">
        <v>62</v>
      </c>
      <c r="E59" s="55"/>
      <c r="F59" s="55"/>
      <c r="G59" s="55"/>
      <c r="H59" s="55"/>
    </row>
    <row r="60" spans="1:8" ht="16" customHeight="1" x14ac:dyDescent="0.2">
      <c r="C60" s="56" t="s">
        <v>63</v>
      </c>
      <c r="D60" s="57" t="s">
        <v>64</v>
      </c>
      <c r="E60" s="55"/>
      <c r="F60" s="55"/>
      <c r="G60" s="55"/>
      <c r="H60" s="55"/>
    </row>
    <row r="61" spans="1:8" ht="16" customHeight="1" x14ac:dyDescent="0.2">
      <c r="C61" s="56" t="s">
        <v>65</v>
      </c>
      <c r="D61" s="54" t="s">
        <v>66</v>
      </c>
      <c r="E61" s="55"/>
      <c r="F61" s="55"/>
      <c r="G61" s="55"/>
      <c r="H61" s="55"/>
    </row>
    <row r="62" spans="1:8" ht="17" customHeight="1" x14ac:dyDescent="0.2">
      <c r="C62" s="55"/>
      <c r="D62" s="55"/>
      <c r="E62" s="55"/>
      <c r="F62" s="55"/>
      <c r="G62" s="55"/>
      <c r="H62" s="55"/>
    </row>
    <row r="64" spans="1:8" s="132" customFormat="1" x14ac:dyDescent="0.2"/>
    <row r="65" spans="1:2" s="132" customFormat="1" ht="20" customHeight="1" x14ac:dyDescent="0.2"/>
    <row r="66" spans="1:2" s="132" customFormat="1" ht="20" customHeight="1" x14ac:dyDescent="0.2"/>
    <row r="67" spans="1:2" s="132" customFormat="1" ht="20" customHeight="1" x14ac:dyDescent="0.2"/>
    <row r="68" spans="1:2" s="132" customFormat="1" ht="20" customHeight="1" x14ac:dyDescent="0.2"/>
    <row r="69" spans="1:2" s="132" customFormat="1" ht="20" customHeight="1" x14ac:dyDescent="0.2"/>
    <row r="70" spans="1:2" s="132" customFormat="1" ht="20" customHeight="1" x14ac:dyDescent="0.2">
      <c r="A70" s="132" t="s">
        <v>72</v>
      </c>
    </row>
    <row r="71" spans="1:2" s="132" customFormat="1" ht="20" customHeight="1" x14ac:dyDescent="0.2"/>
    <row r="72" spans="1:2" s="132" customFormat="1" ht="20" customHeight="1" x14ac:dyDescent="0.2"/>
    <row r="73" spans="1:2" s="132" customFormat="1" ht="20" customHeight="1" x14ac:dyDescent="0.2">
      <c r="A73" s="136" t="s">
        <v>48</v>
      </c>
      <c r="B73" s="136"/>
    </row>
    <row r="74" spans="1:2" s="132" customFormat="1" ht="20" customHeight="1" x14ac:dyDescent="0.2">
      <c r="A74" s="137" t="s">
        <v>69</v>
      </c>
      <c r="B74" s="137"/>
    </row>
    <row r="75" spans="1:2" s="132" customFormat="1" ht="20" customHeight="1" x14ac:dyDescent="0.2">
      <c r="A75" s="134" t="s">
        <v>60</v>
      </c>
      <c r="B75" s="133"/>
    </row>
    <row r="76" spans="1:2" s="132" customFormat="1" ht="20" customHeight="1" x14ac:dyDescent="0.2">
      <c r="A76" s="135" t="s">
        <v>70</v>
      </c>
      <c r="B76" s="133"/>
    </row>
    <row r="77" spans="1:2" s="132" customFormat="1" ht="20" customHeight="1" x14ac:dyDescent="0.2">
      <c r="A77" s="135" t="s">
        <v>71</v>
      </c>
      <c r="B77" s="133"/>
    </row>
    <row r="78" spans="1:2" s="132" customFormat="1" ht="20" customHeight="1" x14ac:dyDescent="0.2"/>
    <row r="79" spans="1:2" s="132" customFormat="1" ht="17" customHeight="1" x14ac:dyDescent="0.2"/>
    <row r="80" spans="1:2" s="132" customFormat="1" ht="42" customHeight="1" x14ac:dyDescent="0.2"/>
    <row r="81" spans="1:3" s="132" customFormat="1" x14ac:dyDescent="0.2"/>
    <row r="82" spans="1:3" s="132" customFormat="1" x14ac:dyDescent="0.2"/>
    <row r="83" spans="1:3" s="132" customFormat="1" x14ac:dyDescent="0.2"/>
    <row r="84" spans="1:3" s="132" customFormat="1" x14ac:dyDescent="0.2"/>
    <row r="85" spans="1:3" s="132" customFormat="1" x14ac:dyDescent="0.2"/>
    <row r="86" spans="1:3" s="132" customFormat="1" ht="17" thickBot="1" x14ac:dyDescent="0.25"/>
    <row r="87" spans="1:3" ht="16" customHeight="1" x14ac:dyDescent="0.2">
      <c r="A87" s="69" t="s">
        <v>57</v>
      </c>
      <c r="B87" s="70"/>
      <c r="C87" s="71"/>
    </row>
    <row r="88" spans="1:3" ht="17" customHeight="1" thickBot="1" x14ac:dyDescent="0.25">
      <c r="A88" s="72"/>
      <c r="B88" s="73"/>
      <c r="C88" s="74"/>
    </row>
    <row r="89" spans="1:3" ht="46" customHeight="1" thickBot="1" x14ac:dyDescent="0.25">
      <c r="A89" s="111" t="s">
        <v>58</v>
      </c>
      <c r="B89" s="67"/>
      <c r="C89" s="68"/>
    </row>
  </sheetData>
  <mergeCells count="20">
    <mergeCell ref="A73:B73"/>
    <mergeCell ref="A74:B74"/>
    <mergeCell ref="A47:B49"/>
    <mergeCell ref="A50:B57"/>
    <mergeCell ref="A33:H34"/>
    <mergeCell ref="A35:H35"/>
    <mergeCell ref="A39:H39"/>
    <mergeCell ref="A89:C89"/>
    <mergeCell ref="I27:K27"/>
    <mergeCell ref="A87:C88"/>
    <mergeCell ref="A1:J4"/>
    <mergeCell ref="B5:E5"/>
    <mergeCell ref="F5:J5"/>
    <mergeCell ref="A5:A6"/>
    <mergeCell ref="A21:B22"/>
    <mergeCell ref="D21:F21"/>
    <mergeCell ref="I21:K21"/>
    <mergeCell ref="B24:B25"/>
    <mergeCell ref="A24:A25"/>
    <mergeCell ref="D22:F30"/>
  </mergeCells>
  <dataValidations count="1">
    <dataValidation type="list" allowBlank="1" showInputMessage="1" showErrorMessage="1" sqref="C8:C16" xr:uid="{378E737F-AB1B-4E4F-A1C0-09091AE2D015}">
      <formula1>"Existing/Owner Ocupied, New Build, Rental"</formula1>
    </dataValidation>
  </dataValidations>
  <hyperlinks>
    <hyperlink ref="D59" r:id="rId1" xr:uid="{783FC0FE-8634-6D40-844F-A92875FD49F9}"/>
    <hyperlink ref="D61" r:id="rId2" xr:uid="{3C8589C1-0851-3543-8B13-BEB9FCFDB131}"/>
    <hyperlink ref="A76" r:id="rId3" display="mailto:morgan@wilsonperry.co.nz" xr:uid="{D4F978F1-BDF2-A84B-AC5B-B79E91FE31C6}"/>
    <hyperlink ref="A77" r:id="rId4" display="https://www.wilsonperry.co.nz/" xr:uid="{159349EA-74A0-3743-BF7F-2C87D75648B9}"/>
  </hyperlinks>
  <pageMargins left="0.7" right="0.7" top="0.75" bottom="0.75" header="0.3" footer="0.3"/>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FBB9FD11-14D1-0648-B4C9-27AEE3F79F78}">
          <x14:formula1>
            <xm:f>'Equity %'!$A$1:$A$4</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07F9-F9C7-DD42-B82E-59AF4E61DC0C}">
  <dimension ref="A1:B4"/>
  <sheetViews>
    <sheetView workbookViewId="0">
      <selection activeCell="E20" sqref="E20"/>
    </sheetView>
  </sheetViews>
  <sheetFormatPr baseColWidth="10" defaultRowHeight="16" x14ac:dyDescent="0.2"/>
  <cols>
    <col min="1" max="1" width="22" bestFit="1" customWidth="1"/>
  </cols>
  <sheetData>
    <row r="1" spans="1:2" x14ac:dyDescent="0.2">
      <c r="A1" s="28" t="s">
        <v>16</v>
      </c>
      <c r="B1" s="1">
        <f>0.2</f>
        <v>0.2</v>
      </c>
    </row>
    <row r="2" spans="1:2" x14ac:dyDescent="0.2">
      <c r="A2" s="28" t="s">
        <v>17</v>
      </c>
      <c r="B2" s="1">
        <v>0.3</v>
      </c>
    </row>
    <row r="3" spans="1:2" x14ac:dyDescent="0.2">
      <c r="A3" s="28" t="s">
        <v>18</v>
      </c>
      <c r="B3" s="1">
        <v>0.2</v>
      </c>
    </row>
    <row r="4" spans="1:2" x14ac:dyDescent="0.2">
      <c r="A4" s="65" t="s">
        <v>68</v>
      </c>
      <c r="B4" s="1">
        <v>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Equity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Morgan Perry</cp:lastModifiedBy>
  <dcterms:created xsi:type="dcterms:W3CDTF">2022-02-22T23:27:21Z</dcterms:created>
  <dcterms:modified xsi:type="dcterms:W3CDTF">2025-04-13T01:47:00Z</dcterms:modified>
</cp:coreProperties>
</file>